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AB09BF8-0213-48F1-BD55-AE1801CDA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 1 осн показ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1" l="1"/>
  <c r="E35" i="11"/>
  <c r="F35" i="11" s="1"/>
  <c r="G47" i="11"/>
  <c r="C46" i="11"/>
  <c r="G46" i="11" s="1"/>
  <c r="G57" i="11"/>
  <c r="G49" i="11"/>
  <c r="H48" i="11"/>
  <c r="F32" i="11"/>
  <c r="D44" i="11"/>
  <c r="C44" i="11"/>
  <c r="H72" i="11"/>
  <c r="H71" i="11"/>
  <c r="G72" i="11"/>
  <c r="G71" i="11"/>
  <c r="H66" i="11"/>
  <c r="H65" i="11"/>
  <c r="H64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5" i="11"/>
  <c r="G66" i="11"/>
  <c r="G65" i="11"/>
  <c r="G64" i="11"/>
  <c r="G61" i="11"/>
  <c r="G60" i="11"/>
  <c r="G59" i="11"/>
  <c r="G58" i="11"/>
  <c r="G56" i="11"/>
  <c r="G55" i="11"/>
  <c r="G54" i="11"/>
  <c r="G53" i="11"/>
  <c r="G52" i="11"/>
  <c r="G51" i="11"/>
  <c r="G50" i="11"/>
  <c r="H42" i="11"/>
  <c r="H41" i="11"/>
  <c r="H40" i="11"/>
  <c r="H38" i="11"/>
  <c r="H37" i="11"/>
  <c r="H36" i="11"/>
  <c r="H34" i="11"/>
  <c r="H33" i="11"/>
  <c r="H31" i="11"/>
  <c r="G42" i="11"/>
  <c r="G41" i="11"/>
  <c r="G40" i="11"/>
  <c r="G38" i="11"/>
  <c r="G37" i="11"/>
  <c r="G36" i="11"/>
  <c r="G34" i="11"/>
  <c r="G33" i="11"/>
  <c r="G31" i="11"/>
  <c r="H28" i="11"/>
  <c r="H27" i="11"/>
  <c r="H26" i="11"/>
  <c r="H25" i="11"/>
  <c r="H24" i="11"/>
  <c r="H23" i="11"/>
  <c r="H22" i="11"/>
  <c r="H21" i="11"/>
  <c r="G28" i="11"/>
  <c r="G27" i="11"/>
  <c r="G26" i="11"/>
  <c r="G25" i="11"/>
  <c r="G24" i="11"/>
  <c r="G23" i="11"/>
  <c r="G22" i="11"/>
  <c r="G21" i="11"/>
  <c r="F28" i="11"/>
  <c r="H18" i="11"/>
  <c r="H17" i="11"/>
  <c r="H16" i="11"/>
  <c r="H15" i="11"/>
  <c r="H14" i="11"/>
  <c r="H13" i="11"/>
  <c r="H12" i="11"/>
  <c r="H11" i="11"/>
  <c r="H10" i="11"/>
  <c r="G18" i="11"/>
  <c r="G17" i="11"/>
  <c r="G16" i="11"/>
  <c r="G15" i="11"/>
  <c r="G14" i="11"/>
  <c r="G13" i="11"/>
  <c r="G12" i="11"/>
  <c r="G11" i="11"/>
  <c r="G10" i="11"/>
  <c r="H8" i="11"/>
  <c r="G8" i="11"/>
  <c r="H6" i="11"/>
  <c r="H7" i="11"/>
  <c r="G7" i="11"/>
  <c r="G6" i="11"/>
  <c r="F71" i="11"/>
  <c r="F66" i="11"/>
  <c r="F65" i="11"/>
  <c r="F64" i="11"/>
  <c r="F61" i="11"/>
  <c r="F60" i="11"/>
  <c r="F59" i="11"/>
  <c r="F58" i="11"/>
  <c r="F57" i="11"/>
  <c r="F56" i="11"/>
  <c r="F55" i="11"/>
  <c r="F54" i="11"/>
  <c r="F53" i="11"/>
  <c r="F51" i="11"/>
  <c r="F50" i="11"/>
  <c r="F42" i="11"/>
  <c r="F41" i="11"/>
  <c r="F40" i="11"/>
  <c r="F38" i="11"/>
  <c r="F37" i="11"/>
  <c r="F36" i="11"/>
  <c r="F34" i="11"/>
  <c r="F33" i="11"/>
  <c r="F31" i="11"/>
  <c r="F27" i="11"/>
  <c r="F26" i="11"/>
  <c r="F25" i="11"/>
  <c r="F24" i="11"/>
  <c r="F23" i="11"/>
  <c r="F22" i="11"/>
  <c r="F21" i="11"/>
  <c r="F18" i="11"/>
  <c r="F17" i="11"/>
  <c r="F16" i="11"/>
  <c r="F15" i="11"/>
  <c r="F14" i="11"/>
  <c r="F13" i="11"/>
  <c r="F12" i="11"/>
  <c r="F11" i="11"/>
  <c r="F10" i="11"/>
  <c r="G45" i="11"/>
  <c r="F46" i="11" l="1"/>
  <c r="E44" i="11"/>
  <c r="E62" i="11" s="1"/>
  <c r="E29" i="11"/>
  <c r="G29" i="11" s="1"/>
  <c r="H20" i="11"/>
  <c r="G20" i="11"/>
  <c r="H46" i="11"/>
  <c r="H49" i="11"/>
  <c r="G48" i="11"/>
  <c r="G35" i="11"/>
  <c r="H35" i="11"/>
  <c r="H32" i="11"/>
  <c r="G32" i="11"/>
  <c r="F47" i="11"/>
  <c r="F29" i="11"/>
  <c r="H47" i="11"/>
  <c r="F49" i="11"/>
  <c r="F48" i="11"/>
  <c r="F45" i="11"/>
  <c r="F52" i="11"/>
  <c r="F68" i="11"/>
  <c r="H44" i="11" l="1"/>
  <c r="G44" i="11"/>
  <c r="F44" i="11"/>
  <c r="F62" i="11" s="1"/>
</calcChain>
</file>

<file path=xl/sharedStrings.xml><?xml version="1.0" encoding="utf-8"?>
<sst xmlns="http://schemas.openxmlformats.org/spreadsheetml/2006/main" count="139" uniqueCount="117">
  <si>
    <t>х</t>
  </si>
  <si>
    <t>Запланировано средств на содержание контрольно-счетного органа в бюджете на очередной финансовый год, тыс. руб.</t>
  </si>
  <si>
    <t>6.2</t>
  </si>
  <si>
    <t>Затраты на содержание контрольно-счетного органа в отчетном году, тыс. руб. (факт)</t>
  </si>
  <si>
    <t>6.1</t>
  </si>
  <si>
    <t>6. Финансовое обеспечение деятельности контрольно-счетного органа</t>
  </si>
  <si>
    <t>наличие собственного информационного сайта (указать полное наименование и адрес)</t>
  </si>
  <si>
    <t>5.2</t>
  </si>
  <si>
    <t>Количество публикаций в СМИ, отражающих деятельность КСО</t>
  </si>
  <si>
    <t>5.1</t>
  </si>
  <si>
    <t>5. Гласность</t>
  </si>
  <si>
    <t xml:space="preserve">Количество возбужденных по материалам КСО уголовных дел </t>
  </si>
  <si>
    <t>4.7.3</t>
  </si>
  <si>
    <t>4.7.2</t>
  </si>
  <si>
    <t>Привлечено к дисциплинарной ответственности, иные кадровые решения, чел.</t>
  </si>
  <si>
    <t>4.7.1</t>
  </si>
  <si>
    <t>Справочно:</t>
  </si>
  <si>
    <t>4.7</t>
  </si>
  <si>
    <t>Доля устраненных нарушений от общего объема выявленных нарушений, %</t>
  </si>
  <si>
    <t>4.6</t>
  </si>
  <si>
    <r>
      <t>Устранено нарушений установленного порядка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управления и распоряжения имуществом, тыс.руб.</t>
    </r>
  </si>
  <si>
    <t>4.5</t>
  </si>
  <si>
    <t xml:space="preserve">              выполнено работ, оказано услуг, тыс. руб.</t>
  </si>
  <si>
    <t>4.4.3</t>
  </si>
  <si>
    <t xml:space="preserve">              возмещено средств организаций, тыс. руб.</t>
  </si>
  <si>
    <t>4.4.2</t>
  </si>
  <si>
    <t xml:space="preserve">              возмещено средств в бюджет, тыс. руб.</t>
  </si>
  <si>
    <t>4.4.1</t>
  </si>
  <si>
    <t>4.4</t>
  </si>
  <si>
    <t xml:space="preserve">              снято с контроля предписаний</t>
  </si>
  <si>
    <t>4.3.1</t>
  </si>
  <si>
    <t>Направлено предписаний</t>
  </si>
  <si>
    <t>4.3</t>
  </si>
  <si>
    <t xml:space="preserve">              снято с контроля представлений</t>
  </si>
  <si>
    <t>4.2.1</t>
  </si>
  <si>
    <t xml:space="preserve">Направлено представлений </t>
  </si>
  <si>
    <t>4.2</t>
  </si>
  <si>
    <t>потери местного бюджета, тыс. руб.</t>
  </si>
  <si>
    <t>неэффективное использование муниципального имущества, тыс. руб.</t>
  </si>
  <si>
    <t>нецелевое использование муниципального имущества, тыс. руб.</t>
  </si>
  <si>
    <t>прочие нарушения и недостатки, тыс. руб., в том числе:</t>
  </si>
  <si>
    <t>4.1.5</t>
  </si>
  <si>
    <t>нарушения бухгалтерского учета, порядка составления бухгалтерской отчетности, тыс. руб.</t>
  </si>
  <si>
    <t>4.1.4</t>
  </si>
  <si>
    <t>неэффективное использование бюджетных средств, тыс. руб.</t>
  </si>
  <si>
    <t>4.1.3</t>
  </si>
  <si>
    <t>неправомерное использование бюджетных средств, тыс. руб.</t>
  </si>
  <si>
    <t>4.1.2</t>
  </si>
  <si>
    <t>нецелевое использование бюджетных средств, тыс. руб.</t>
  </si>
  <si>
    <t>4.1.1</t>
  </si>
  <si>
    <t>4.1</t>
  </si>
  <si>
    <t>4. Реализация результатов контрольных и экспертно-аналитических мероприятий</t>
  </si>
  <si>
    <t>3.2.4</t>
  </si>
  <si>
    <t>3.2.3</t>
  </si>
  <si>
    <t>3.2.2</t>
  </si>
  <si>
    <t>3.2.1</t>
  </si>
  <si>
    <t>3.2</t>
  </si>
  <si>
    <t>Проведено мероприятий в рамках исполнения соглашений о передаче полномочий контрольно-счетных органов поселений</t>
  </si>
  <si>
    <t>иные экспертно-аналитические мероприятия</t>
  </si>
  <si>
    <t>3.1.2</t>
  </si>
  <si>
    <t>3.1.1</t>
  </si>
  <si>
    <t>3.1</t>
  </si>
  <si>
    <t>3. Экспертно-аналитическая деятельность</t>
  </si>
  <si>
    <t>Доля нарушений от общего объема проверенных средств, %</t>
  </si>
  <si>
    <t>2.6</t>
  </si>
  <si>
    <t>прочие нарушения и недостатки, в том числе:</t>
  </si>
  <si>
    <t>2.5.5</t>
  </si>
  <si>
    <t>2.5.4</t>
  </si>
  <si>
    <t>2.5.3</t>
  </si>
  <si>
    <t>2.5.2</t>
  </si>
  <si>
    <t>2.5.1</t>
  </si>
  <si>
    <t>2.5</t>
  </si>
  <si>
    <t>2.4</t>
  </si>
  <si>
    <t>объем проверенных бюджетных средств, тыс. руб.</t>
  </si>
  <si>
    <t>2.3.1</t>
  </si>
  <si>
    <t>2.3</t>
  </si>
  <si>
    <t>2.2.4</t>
  </si>
  <si>
    <t>муниципальных предприятий</t>
  </si>
  <si>
    <t>2.2.3</t>
  </si>
  <si>
    <t>муниципальных учреждений</t>
  </si>
  <si>
    <t>2.2.2</t>
  </si>
  <si>
    <t>органов местного самоуправления</t>
  </si>
  <si>
    <t>2.2.1</t>
  </si>
  <si>
    <t>Количество объектов, охваченных при проведении контрольных мероприятий (ед.) , в том числе:</t>
  </si>
  <si>
    <t>2.2</t>
  </si>
  <si>
    <t>Количество проведенных контрольных мероприятий</t>
  </si>
  <si>
    <t>2.1</t>
  </si>
  <si>
    <t>2. Контрольная деятельность</t>
  </si>
  <si>
    <t>Численность сотрудников, прошедших обучение по программе повышения квалификации в отчетном году, чел.</t>
  </si>
  <si>
    <t>1.3</t>
  </si>
  <si>
    <t>-</t>
  </si>
  <si>
    <t>Численность сотрудников, имеющих высшее профессиональное образование, чел.</t>
  </si>
  <si>
    <t>1.2</t>
  </si>
  <si>
    <t>Фактическая численность сотрудников КСО по состоянию на конец отчётного года, чел.</t>
  </si>
  <si>
    <t>1.1</t>
  </si>
  <si>
    <t>1. Численность и профессиональная подготовка сотрудников</t>
  </si>
  <si>
    <t>Отклонение показателей                2017 года                                           ("+" увеличение,                                       "-" уменьшение)</t>
  </si>
  <si>
    <t>Показатели</t>
  </si>
  <si>
    <t>№ п/п</t>
  </si>
  <si>
    <t>Направлено материалов в правоохранительные и контрольные органы</t>
  </si>
  <si>
    <t>подготовлено заключений по проектам нормативных правовых актов органов местного самоуправления</t>
  </si>
  <si>
    <t>Всего выявлено  нарушений по результатам контрольных и экспертно-аналитических мероприятий, тыс. руб., в том числе:</t>
  </si>
  <si>
    <t>Устранено нарушений, тыс. руб., в том числе:</t>
  </si>
  <si>
    <t>казенных учреждений</t>
  </si>
  <si>
    <t>Количество актов, решений, составленных по результатам контрольных мероприятий (ед.)</t>
  </si>
  <si>
    <t>официальный сайт www.palatakolp.ru, vk.com/                chetnayapalatakolp, ok.ru/group/             70000001351859</t>
  </si>
  <si>
    <t>Объем проверенных средств, всего тыс. руб., в том числе:</t>
  </si>
  <si>
    <t>Выявлено нарушений и недостатков, всего тыс. руб., в том числе:</t>
  </si>
  <si>
    <t>Количество проведенных экспертно-аналитических мероприятий, всего в том числе:</t>
  </si>
  <si>
    <t>Выявлено нарушений, всего тыс. руб., в том числе:</t>
  </si>
  <si>
    <t>от 2023 года</t>
  </si>
  <si>
    <t>официальный сайт www.palatakolp.ru, vk.com/                chetnayapalatakolp          70000001351859</t>
  </si>
  <si>
    <t>*с 01.01.2024 - 0,8 штатная единица</t>
  </si>
  <si>
    <t xml:space="preserve">Анализ основных показателей деятельности Счётной палаты Колпашевского района за период 2023 - 2025 годы </t>
  </si>
  <si>
    <t>Всего за период            2023-2025 годы</t>
  </si>
  <si>
    <t>от 2024 года</t>
  </si>
  <si>
    <t>3.2.5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</si>
</sst>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0" fontId="4" fillId="0" borderId="1" xfId="0" applyFont="1" applyBorder="1" applyAlignment="1">
      <alignment horizontal="justify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topLeftCell="A7" zoomScaleNormal="100" workbookViewId="0">
      <selection activeCell="G20" sqref="G20"/>
    </sheetView>
  </sheetViews>
  <sheetFormatPr defaultColWidth="9.140625" defaultRowHeight="15.75" x14ac:dyDescent="0.25"/>
  <cols>
    <col min="1" max="1" width="9.140625" style="2" customWidth="1"/>
    <col min="2" max="2" width="56.5703125" style="2" customWidth="1"/>
    <col min="3" max="3" width="15.85546875" style="2" customWidth="1"/>
    <col min="4" max="4" width="17.42578125" style="2" customWidth="1"/>
    <col min="5" max="5" width="18.7109375" style="2" customWidth="1"/>
    <col min="6" max="6" width="15.85546875" style="2" bestFit="1" customWidth="1"/>
    <col min="7" max="7" width="15.7109375" style="2" customWidth="1"/>
    <col min="8" max="8" width="16.7109375" style="2" customWidth="1"/>
    <col min="9" max="9" width="10.140625" style="2" bestFit="1" customWidth="1"/>
    <col min="10" max="10" width="14.7109375" style="2" customWidth="1"/>
    <col min="11" max="11" width="11.7109375" style="1" bestFit="1" customWidth="1"/>
    <col min="12" max="16384" width="9.140625" style="1"/>
  </cols>
  <sheetData>
    <row r="1" spans="1:10" s="29" customFormat="1" ht="18.75" x14ac:dyDescent="0.3">
      <c r="A1" s="51" t="s">
        <v>113</v>
      </c>
      <c r="B1" s="51"/>
      <c r="C1" s="51"/>
      <c r="D1" s="51"/>
      <c r="E1" s="51"/>
      <c r="F1" s="51"/>
      <c r="G1" s="51"/>
      <c r="H1" s="51"/>
      <c r="I1" s="2"/>
      <c r="J1" s="2"/>
    </row>
    <row r="3" spans="1:10" x14ac:dyDescent="0.25">
      <c r="A3" s="55" t="s">
        <v>98</v>
      </c>
      <c r="B3" s="55" t="s">
        <v>97</v>
      </c>
      <c r="C3" s="55">
        <v>2023</v>
      </c>
      <c r="D3" s="55">
        <v>2024</v>
      </c>
      <c r="E3" s="55">
        <v>2025</v>
      </c>
      <c r="F3" s="52" t="s">
        <v>114</v>
      </c>
      <c r="G3" s="54" t="s">
        <v>96</v>
      </c>
      <c r="H3" s="54"/>
    </row>
    <row r="4" spans="1:10" ht="53.25" customHeight="1" x14ac:dyDescent="0.25">
      <c r="A4" s="56"/>
      <c r="B4" s="56"/>
      <c r="C4" s="56"/>
      <c r="D4" s="56"/>
      <c r="E4" s="56"/>
      <c r="F4" s="53"/>
      <c r="G4" s="43" t="s">
        <v>110</v>
      </c>
      <c r="H4" s="28" t="s">
        <v>115</v>
      </c>
    </row>
    <row r="5" spans="1:10" ht="30.75" customHeight="1" x14ac:dyDescent="0.25">
      <c r="A5" s="45" t="s">
        <v>95</v>
      </c>
      <c r="B5" s="46"/>
      <c r="C5" s="46"/>
      <c r="D5" s="46"/>
      <c r="E5" s="46"/>
      <c r="F5" s="46"/>
      <c r="G5" s="46"/>
      <c r="H5" s="47"/>
    </row>
    <row r="6" spans="1:10" ht="31.5" x14ac:dyDescent="0.25">
      <c r="A6" s="6" t="s">
        <v>94</v>
      </c>
      <c r="B6" s="5" t="s">
        <v>93</v>
      </c>
      <c r="C6" s="11">
        <v>2</v>
      </c>
      <c r="D6" s="7">
        <v>2.5</v>
      </c>
      <c r="E6" s="7">
        <v>2.62</v>
      </c>
      <c r="F6" s="27" t="s">
        <v>90</v>
      </c>
      <c r="G6" s="32">
        <f t="shared" ref="G6:G7" si="0">E6-C6</f>
        <v>0.62000000000000011</v>
      </c>
      <c r="H6" s="32">
        <f>E6-D6</f>
        <v>0.12000000000000011</v>
      </c>
    </row>
    <row r="7" spans="1:10" ht="31.5" x14ac:dyDescent="0.25">
      <c r="A7" s="6" t="s">
        <v>92</v>
      </c>
      <c r="B7" s="5" t="s">
        <v>91</v>
      </c>
      <c r="C7" s="25">
        <v>2</v>
      </c>
      <c r="D7" s="7">
        <v>2.5</v>
      </c>
      <c r="E7" s="7">
        <v>2.62</v>
      </c>
      <c r="F7" s="26" t="s">
        <v>90</v>
      </c>
      <c r="G7" s="32">
        <f t="shared" si="0"/>
        <v>0.62000000000000011</v>
      </c>
      <c r="H7" s="32">
        <f>E7-D7</f>
        <v>0.12000000000000011</v>
      </c>
    </row>
    <row r="8" spans="1:10" ht="47.25" x14ac:dyDescent="0.25">
      <c r="A8" s="6" t="s">
        <v>89</v>
      </c>
      <c r="B8" s="24" t="s">
        <v>88</v>
      </c>
      <c r="C8" s="7">
        <v>2</v>
      </c>
      <c r="D8" s="7">
        <v>1</v>
      </c>
      <c r="E8" s="7">
        <v>1</v>
      </c>
      <c r="F8" s="26" t="s">
        <v>90</v>
      </c>
      <c r="G8" s="13">
        <f>E8-C8</f>
        <v>-1</v>
      </c>
      <c r="H8" s="13">
        <f>E8-D8</f>
        <v>0</v>
      </c>
    </row>
    <row r="9" spans="1:10" ht="26.25" customHeight="1" x14ac:dyDescent="0.25">
      <c r="A9" s="45" t="s">
        <v>87</v>
      </c>
      <c r="B9" s="46"/>
      <c r="C9" s="46"/>
      <c r="D9" s="46"/>
      <c r="E9" s="46"/>
      <c r="F9" s="46"/>
      <c r="G9" s="46"/>
      <c r="H9" s="47"/>
    </row>
    <row r="10" spans="1:10" x14ac:dyDescent="0.25">
      <c r="A10" s="6" t="s">
        <v>86</v>
      </c>
      <c r="B10" s="5" t="s">
        <v>85</v>
      </c>
      <c r="C10" s="34">
        <v>8</v>
      </c>
      <c r="D10" s="34">
        <v>3</v>
      </c>
      <c r="E10" s="34">
        <v>5</v>
      </c>
      <c r="F10" s="10">
        <f t="shared" ref="F10:F18" si="1">C10+D10+E10</f>
        <v>16</v>
      </c>
      <c r="G10" s="13">
        <f t="shared" ref="G10:G18" si="2">E10-C10</f>
        <v>-3</v>
      </c>
      <c r="H10" s="13">
        <f t="shared" ref="H10:H18" si="3">E10-D10</f>
        <v>2</v>
      </c>
    </row>
    <row r="11" spans="1:10" ht="31.5" x14ac:dyDescent="0.25">
      <c r="A11" s="6" t="s">
        <v>84</v>
      </c>
      <c r="B11" s="5" t="s">
        <v>83</v>
      </c>
      <c r="C11" s="7">
        <v>8</v>
      </c>
      <c r="D11" s="7">
        <v>3</v>
      </c>
      <c r="E11" s="7">
        <v>7</v>
      </c>
      <c r="F11" s="10">
        <f t="shared" si="1"/>
        <v>18</v>
      </c>
      <c r="G11" s="13">
        <f t="shared" si="2"/>
        <v>-1</v>
      </c>
      <c r="H11" s="13">
        <f t="shared" si="3"/>
        <v>4</v>
      </c>
    </row>
    <row r="12" spans="1:10" x14ac:dyDescent="0.25">
      <c r="A12" s="6" t="s">
        <v>82</v>
      </c>
      <c r="B12" s="24" t="s">
        <v>81</v>
      </c>
      <c r="C12" s="34">
        <v>6</v>
      </c>
      <c r="D12" s="34">
        <v>1</v>
      </c>
      <c r="E12" s="34">
        <v>6</v>
      </c>
      <c r="F12" s="10">
        <f t="shared" si="1"/>
        <v>13</v>
      </c>
      <c r="G12" s="13">
        <f t="shared" si="2"/>
        <v>0</v>
      </c>
      <c r="H12" s="13">
        <f t="shared" si="3"/>
        <v>5</v>
      </c>
    </row>
    <row r="13" spans="1:10" x14ac:dyDescent="0.25">
      <c r="A13" s="6" t="s">
        <v>80</v>
      </c>
      <c r="B13" s="24" t="s">
        <v>79</v>
      </c>
      <c r="C13" s="34">
        <v>0</v>
      </c>
      <c r="D13" s="34">
        <v>2</v>
      </c>
      <c r="E13" s="34">
        <v>1</v>
      </c>
      <c r="F13" s="10">
        <f t="shared" si="1"/>
        <v>3</v>
      </c>
      <c r="G13" s="13">
        <f t="shared" si="2"/>
        <v>1</v>
      </c>
      <c r="H13" s="13">
        <f t="shared" si="3"/>
        <v>-1</v>
      </c>
    </row>
    <row r="14" spans="1:10" x14ac:dyDescent="0.25">
      <c r="A14" s="6" t="s">
        <v>78</v>
      </c>
      <c r="B14" s="24" t="s">
        <v>77</v>
      </c>
      <c r="C14" s="34">
        <v>0</v>
      </c>
      <c r="D14" s="34">
        <v>0</v>
      </c>
      <c r="E14" s="34">
        <v>0</v>
      </c>
      <c r="F14" s="10">
        <f t="shared" si="1"/>
        <v>0</v>
      </c>
      <c r="G14" s="13">
        <f t="shared" si="2"/>
        <v>0</v>
      </c>
      <c r="H14" s="13">
        <f t="shared" si="3"/>
        <v>0</v>
      </c>
    </row>
    <row r="15" spans="1:10" x14ac:dyDescent="0.25">
      <c r="A15" s="6" t="s">
        <v>76</v>
      </c>
      <c r="B15" s="24" t="s">
        <v>103</v>
      </c>
      <c r="C15" s="34">
        <v>2</v>
      </c>
      <c r="D15" s="34">
        <v>0</v>
      </c>
      <c r="E15" s="34">
        <v>0</v>
      </c>
      <c r="F15" s="10">
        <f t="shared" si="1"/>
        <v>2</v>
      </c>
      <c r="G15" s="13">
        <f t="shared" si="2"/>
        <v>-2</v>
      </c>
      <c r="H15" s="13">
        <f t="shared" si="3"/>
        <v>0</v>
      </c>
    </row>
    <row r="16" spans="1:10" ht="31.5" x14ac:dyDescent="0.25">
      <c r="A16" s="6" t="s">
        <v>75</v>
      </c>
      <c r="B16" s="5" t="s">
        <v>106</v>
      </c>
      <c r="C16" s="32">
        <v>35751.1</v>
      </c>
      <c r="D16" s="32">
        <v>37579.74</v>
      </c>
      <c r="E16" s="32">
        <v>169810.15</v>
      </c>
      <c r="F16" s="37">
        <f t="shared" si="1"/>
        <v>243140.99</v>
      </c>
      <c r="G16" s="3">
        <f t="shared" si="2"/>
        <v>134059.04999999999</v>
      </c>
      <c r="H16" s="3">
        <f t="shared" si="3"/>
        <v>132230.41</v>
      </c>
    </row>
    <row r="17" spans="1:11" x14ac:dyDescent="0.25">
      <c r="A17" s="6" t="s">
        <v>74</v>
      </c>
      <c r="B17" s="5" t="s">
        <v>73</v>
      </c>
      <c r="C17" s="36">
        <v>35751.1</v>
      </c>
      <c r="D17" s="36">
        <v>37579.74</v>
      </c>
      <c r="E17" s="36">
        <v>169810.15</v>
      </c>
      <c r="F17" s="37">
        <f t="shared" si="1"/>
        <v>243140.99</v>
      </c>
      <c r="G17" s="3">
        <f t="shared" si="2"/>
        <v>134059.04999999999</v>
      </c>
      <c r="H17" s="3">
        <f t="shared" si="3"/>
        <v>132230.41</v>
      </c>
    </row>
    <row r="18" spans="1:11" ht="31.5" x14ac:dyDescent="0.25">
      <c r="A18" s="6" t="s">
        <v>72</v>
      </c>
      <c r="B18" s="5" t="s">
        <v>104</v>
      </c>
      <c r="C18" s="7">
        <v>8</v>
      </c>
      <c r="D18" s="7">
        <v>3</v>
      </c>
      <c r="E18" s="7">
        <v>10</v>
      </c>
      <c r="F18" s="10">
        <f t="shared" si="1"/>
        <v>21</v>
      </c>
      <c r="G18" s="13">
        <f t="shared" si="2"/>
        <v>2</v>
      </c>
      <c r="H18" s="13">
        <f t="shared" si="3"/>
        <v>7</v>
      </c>
    </row>
    <row r="19" spans="1:11" ht="21.75" customHeight="1" x14ac:dyDescent="0.25">
      <c r="A19" s="48" t="s">
        <v>16</v>
      </c>
      <c r="B19" s="49"/>
      <c r="C19" s="49"/>
      <c r="D19" s="49"/>
      <c r="E19" s="49"/>
      <c r="F19" s="49"/>
      <c r="G19" s="49"/>
      <c r="H19" s="50"/>
    </row>
    <row r="20" spans="1:11" ht="31.5" x14ac:dyDescent="0.25">
      <c r="A20" s="6" t="s">
        <v>71</v>
      </c>
      <c r="B20" s="5" t="s">
        <v>107</v>
      </c>
      <c r="C20" s="3">
        <v>13129.5</v>
      </c>
      <c r="D20" s="3">
        <v>784.4</v>
      </c>
      <c r="E20" s="3">
        <f>E21+E22+E23+E24+E25</f>
        <v>1414.3</v>
      </c>
      <c r="F20" s="37">
        <v>15328.2</v>
      </c>
      <c r="G20" s="3">
        <f>E20-C20</f>
        <v>-11715.2</v>
      </c>
      <c r="H20" s="3">
        <f>E20-D20</f>
        <v>629.9</v>
      </c>
      <c r="I20" s="23"/>
      <c r="J20" s="23"/>
      <c r="K20" s="23"/>
    </row>
    <row r="21" spans="1:11" ht="31.5" x14ac:dyDescent="0.25">
      <c r="A21" s="6" t="s">
        <v>70</v>
      </c>
      <c r="B21" s="5" t="s">
        <v>48</v>
      </c>
      <c r="C21" s="35">
        <v>0</v>
      </c>
      <c r="D21" s="35">
        <v>0</v>
      </c>
      <c r="E21" s="35">
        <v>0</v>
      </c>
      <c r="F21" s="37">
        <f t="shared" ref="F21:F66" si="4">C21+D21+E21</f>
        <v>0</v>
      </c>
      <c r="G21" s="3">
        <f t="shared" ref="G21:G29" si="5">E21-C21</f>
        <v>0</v>
      </c>
      <c r="H21" s="3">
        <f t="shared" ref="H21:H28" si="6">E21-D21</f>
        <v>0</v>
      </c>
      <c r="I21" s="23"/>
    </row>
    <row r="22" spans="1:11" ht="31.5" x14ac:dyDescent="0.25">
      <c r="A22" s="6" t="s">
        <v>69</v>
      </c>
      <c r="B22" s="5" t="s">
        <v>46</v>
      </c>
      <c r="C22" s="32">
        <v>964.3</v>
      </c>
      <c r="D22" s="32">
        <v>23.2</v>
      </c>
      <c r="E22" s="32">
        <v>23.2</v>
      </c>
      <c r="F22" s="37">
        <f t="shared" si="4"/>
        <v>1010.7</v>
      </c>
      <c r="G22" s="3">
        <f t="shared" si="5"/>
        <v>-941.09999999999991</v>
      </c>
      <c r="H22" s="3">
        <f t="shared" si="6"/>
        <v>0</v>
      </c>
    </row>
    <row r="23" spans="1:11" ht="31.5" x14ac:dyDescent="0.25">
      <c r="A23" s="6" t="s">
        <v>68</v>
      </c>
      <c r="B23" s="5" t="s">
        <v>44</v>
      </c>
      <c r="C23" s="7">
        <v>1831.6</v>
      </c>
      <c r="D23" s="7">
        <v>737.8</v>
      </c>
      <c r="E23" s="32">
        <v>1390.3</v>
      </c>
      <c r="F23" s="37">
        <f t="shared" si="4"/>
        <v>3959.7</v>
      </c>
      <c r="G23" s="3">
        <f t="shared" si="5"/>
        <v>-441.29999999999995</v>
      </c>
      <c r="H23" s="3">
        <f t="shared" si="6"/>
        <v>652.5</v>
      </c>
    </row>
    <row r="24" spans="1:11" ht="31.5" x14ac:dyDescent="0.25">
      <c r="A24" s="6" t="s">
        <v>67</v>
      </c>
      <c r="B24" s="5" t="s">
        <v>42</v>
      </c>
      <c r="C24" s="32">
        <v>3236.8</v>
      </c>
      <c r="D24" s="32">
        <v>0</v>
      </c>
      <c r="E24" s="32">
        <v>0</v>
      </c>
      <c r="F24" s="37">
        <f t="shared" si="4"/>
        <v>3236.8</v>
      </c>
      <c r="G24" s="3">
        <f t="shared" si="5"/>
        <v>-3236.8</v>
      </c>
      <c r="H24" s="3">
        <f t="shared" si="6"/>
        <v>0</v>
      </c>
      <c r="I24" s="23"/>
    </row>
    <row r="25" spans="1:11" x14ac:dyDescent="0.25">
      <c r="A25" s="6" t="s">
        <v>66</v>
      </c>
      <c r="B25" s="5" t="s">
        <v>65</v>
      </c>
      <c r="C25" s="38">
        <v>7096.8</v>
      </c>
      <c r="D25" s="38">
        <v>23.4</v>
      </c>
      <c r="E25" s="38">
        <v>0.8</v>
      </c>
      <c r="F25" s="37">
        <f t="shared" si="4"/>
        <v>7121</v>
      </c>
      <c r="G25" s="3">
        <f t="shared" si="5"/>
        <v>-7096</v>
      </c>
      <c r="H25" s="3">
        <f t="shared" si="6"/>
        <v>-22.599999999999998</v>
      </c>
    </row>
    <row r="26" spans="1:11" ht="31.5" x14ac:dyDescent="0.25">
      <c r="A26" s="6"/>
      <c r="B26" s="5" t="s">
        <v>39</v>
      </c>
      <c r="C26" s="31">
        <v>0</v>
      </c>
      <c r="D26" s="31">
        <v>0</v>
      </c>
      <c r="E26" s="31">
        <v>0</v>
      </c>
      <c r="F26" s="37">
        <f t="shared" si="4"/>
        <v>0</v>
      </c>
      <c r="G26" s="3">
        <f t="shared" si="5"/>
        <v>0</v>
      </c>
      <c r="H26" s="3">
        <f t="shared" si="6"/>
        <v>0</v>
      </c>
    </row>
    <row r="27" spans="1:11" ht="31.5" x14ac:dyDescent="0.25">
      <c r="A27" s="6"/>
      <c r="B27" s="5" t="s">
        <v>38</v>
      </c>
      <c r="C27" s="31">
        <v>0</v>
      </c>
      <c r="D27" s="31">
        <v>0</v>
      </c>
      <c r="E27" s="31">
        <v>0</v>
      </c>
      <c r="F27" s="37">
        <f t="shared" si="4"/>
        <v>0</v>
      </c>
      <c r="G27" s="3">
        <f t="shared" si="5"/>
        <v>0</v>
      </c>
      <c r="H27" s="3">
        <f t="shared" si="6"/>
        <v>0</v>
      </c>
    </row>
    <row r="28" spans="1:11" x14ac:dyDescent="0.25">
      <c r="A28" s="6"/>
      <c r="B28" s="5" t="s">
        <v>37</v>
      </c>
      <c r="C28" s="39">
        <v>0</v>
      </c>
      <c r="D28" s="39">
        <v>0</v>
      </c>
      <c r="E28" s="39">
        <v>0.8</v>
      </c>
      <c r="F28" s="37">
        <f>C28+D28+E28</f>
        <v>0.8</v>
      </c>
      <c r="G28" s="3">
        <f t="shared" si="5"/>
        <v>0.8</v>
      </c>
      <c r="H28" s="3">
        <f t="shared" si="6"/>
        <v>0.8</v>
      </c>
    </row>
    <row r="29" spans="1:11" ht="31.5" x14ac:dyDescent="0.25">
      <c r="A29" s="22" t="s">
        <v>64</v>
      </c>
      <c r="B29" s="44" t="s">
        <v>63</v>
      </c>
      <c r="C29" s="31">
        <v>36.700000000000003</v>
      </c>
      <c r="D29" s="31">
        <v>2.1</v>
      </c>
      <c r="E29" s="31">
        <f>E20/E17*100</f>
        <v>0.83287129774044721</v>
      </c>
      <c r="F29" s="41">
        <f>F20/F16*100</f>
        <v>6.3042434761822763</v>
      </c>
      <c r="G29" s="3">
        <f t="shared" si="5"/>
        <v>-35.867128702259556</v>
      </c>
      <c r="H29" s="3">
        <v>-20.3</v>
      </c>
    </row>
    <row r="30" spans="1:11" ht="27" customHeight="1" x14ac:dyDescent="0.25">
      <c r="A30" s="45" t="s">
        <v>62</v>
      </c>
      <c r="B30" s="46"/>
      <c r="C30" s="46"/>
      <c r="D30" s="46"/>
      <c r="E30" s="46"/>
      <c r="F30" s="46"/>
      <c r="G30" s="46"/>
      <c r="H30" s="47"/>
    </row>
    <row r="31" spans="1:11" ht="31.5" x14ac:dyDescent="0.25">
      <c r="A31" s="6" t="s">
        <v>61</v>
      </c>
      <c r="B31" s="5" t="s">
        <v>108</v>
      </c>
      <c r="C31" s="7">
        <v>42</v>
      </c>
      <c r="D31" s="7">
        <v>37</v>
      </c>
      <c r="E31" s="7">
        <v>55</v>
      </c>
      <c r="F31" s="10">
        <f t="shared" si="4"/>
        <v>134</v>
      </c>
      <c r="G31" s="13">
        <f>E31-C31</f>
        <v>13</v>
      </c>
      <c r="H31" s="13">
        <f>E31-D31</f>
        <v>18</v>
      </c>
    </row>
    <row r="32" spans="1:11" ht="31.5" x14ac:dyDescent="0.25">
      <c r="A32" s="6" t="s">
        <v>60</v>
      </c>
      <c r="B32" s="19" t="s">
        <v>100</v>
      </c>
      <c r="C32" s="7">
        <v>39</v>
      </c>
      <c r="D32" s="7">
        <v>33</v>
      </c>
      <c r="E32" s="7">
        <v>43</v>
      </c>
      <c r="F32" s="10">
        <f t="shared" si="4"/>
        <v>115</v>
      </c>
      <c r="G32" s="13">
        <f t="shared" ref="G32:G42" si="7">E32-C32</f>
        <v>4</v>
      </c>
      <c r="H32" s="13">
        <f t="shared" ref="H32:H42" si="8">E32-D32</f>
        <v>10</v>
      </c>
    </row>
    <row r="33" spans="1:10" x14ac:dyDescent="0.25">
      <c r="A33" s="6" t="s">
        <v>59</v>
      </c>
      <c r="B33" s="19" t="s">
        <v>58</v>
      </c>
      <c r="C33" s="34">
        <v>3</v>
      </c>
      <c r="D33" s="34">
        <v>4</v>
      </c>
      <c r="E33" s="34">
        <v>12</v>
      </c>
      <c r="F33" s="10">
        <f t="shared" si="4"/>
        <v>19</v>
      </c>
      <c r="G33" s="13">
        <f t="shared" si="7"/>
        <v>9</v>
      </c>
      <c r="H33" s="13">
        <f t="shared" si="8"/>
        <v>8</v>
      </c>
    </row>
    <row r="34" spans="1:10" ht="47.25" x14ac:dyDescent="0.25">
      <c r="A34" s="20" t="s">
        <v>16</v>
      </c>
      <c r="B34" s="19" t="s">
        <v>57</v>
      </c>
      <c r="C34" s="7">
        <v>14</v>
      </c>
      <c r="D34" s="7">
        <v>14</v>
      </c>
      <c r="E34" s="7">
        <v>13</v>
      </c>
      <c r="F34" s="10">
        <f t="shared" si="4"/>
        <v>41</v>
      </c>
      <c r="G34" s="13">
        <f t="shared" si="7"/>
        <v>-1</v>
      </c>
      <c r="H34" s="13">
        <f t="shared" si="8"/>
        <v>-1</v>
      </c>
    </row>
    <row r="35" spans="1:10" x14ac:dyDescent="0.25">
      <c r="A35" s="6" t="s">
        <v>56</v>
      </c>
      <c r="B35" s="5" t="s">
        <v>109</v>
      </c>
      <c r="C35" s="34">
        <v>1706.3</v>
      </c>
      <c r="D35" s="36">
        <v>10217.6</v>
      </c>
      <c r="E35" s="36">
        <f>E36+E37+E38+E39+E40</f>
        <v>11633.8</v>
      </c>
      <c r="F35" s="37">
        <f t="shared" si="4"/>
        <v>23557.699999999997</v>
      </c>
      <c r="G35" s="3">
        <f t="shared" si="7"/>
        <v>9927.5</v>
      </c>
      <c r="H35" s="3">
        <f t="shared" si="8"/>
        <v>1416.1999999999989</v>
      </c>
      <c r="I35" s="1"/>
      <c r="J35" s="1"/>
    </row>
    <row r="36" spans="1:10" ht="31.5" x14ac:dyDescent="0.25">
      <c r="A36" s="6" t="s">
        <v>55</v>
      </c>
      <c r="B36" s="5" t="s">
        <v>42</v>
      </c>
      <c r="C36" s="7">
        <v>1495.2</v>
      </c>
      <c r="D36" s="32">
        <v>1760.5</v>
      </c>
      <c r="E36" s="32">
        <v>2194.8000000000002</v>
      </c>
      <c r="F36" s="37">
        <f t="shared" si="4"/>
        <v>5450.5</v>
      </c>
      <c r="G36" s="3">
        <f t="shared" si="7"/>
        <v>699.60000000000014</v>
      </c>
      <c r="H36" s="3">
        <f t="shared" si="8"/>
        <v>434.30000000000018</v>
      </c>
      <c r="I36" s="1"/>
      <c r="J36" s="1"/>
    </row>
    <row r="37" spans="1:10" ht="31.5" x14ac:dyDescent="0.25">
      <c r="A37" s="6" t="s">
        <v>54</v>
      </c>
      <c r="B37" s="5" t="s">
        <v>44</v>
      </c>
      <c r="C37" s="31">
        <v>211.1</v>
      </c>
      <c r="D37" s="31">
        <v>0</v>
      </c>
      <c r="E37" s="31">
        <v>0</v>
      </c>
      <c r="F37" s="40">
        <f t="shared" si="4"/>
        <v>211.1</v>
      </c>
      <c r="G37" s="3">
        <f t="shared" si="7"/>
        <v>-211.1</v>
      </c>
      <c r="H37" s="3">
        <f t="shared" si="8"/>
        <v>0</v>
      </c>
      <c r="I37" s="1"/>
      <c r="J37" s="1"/>
    </row>
    <row r="38" spans="1:10" ht="31.5" x14ac:dyDescent="0.25">
      <c r="A38" s="6" t="s">
        <v>53</v>
      </c>
      <c r="B38" s="5" t="s">
        <v>48</v>
      </c>
      <c r="C38" s="31">
        <v>0</v>
      </c>
      <c r="D38" s="31">
        <v>0</v>
      </c>
      <c r="E38" s="31">
        <v>0</v>
      </c>
      <c r="F38" s="40">
        <f t="shared" si="4"/>
        <v>0</v>
      </c>
      <c r="G38" s="13">
        <f t="shared" si="7"/>
        <v>0</v>
      </c>
      <c r="H38" s="13">
        <f t="shared" si="8"/>
        <v>0</v>
      </c>
      <c r="I38" s="1"/>
      <c r="J38" s="1"/>
    </row>
    <row r="39" spans="1:10" ht="31.5" x14ac:dyDescent="0.25">
      <c r="A39" s="6" t="s">
        <v>52</v>
      </c>
      <c r="B39" s="5" t="s">
        <v>46</v>
      </c>
      <c r="C39" s="31">
        <v>0</v>
      </c>
      <c r="D39" s="31">
        <v>0</v>
      </c>
      <c r="E39" s="31">
        <v>425</v>
      </c>
      <c r="F39" s="40"/>
      <c r="G39" s="13"/>
      <c r="H39" s="13"/>
      <c r="I39" s="1"/>
      <c r="J39" s="1"/>
    </row>
    <row r="40" spans="1:10" ht="31.5" x14ac:dyDescent="0.25">
      <c r="A40" s="6" t="s">
        <v>116</v>
      </c>
      <c r="B40" s="5" t="s">
        <v>40</v>
      </c>
      <c r="C40" s="31">
        <v>0</v>
      </c>
      <c r="D40" s="31">
        <v>8457.1</v>
      </c>
      <c r="E40" s="31">
        <v>9014</v>
      </c>
      <c r="F40" s="37">
        <f t="shared" si="4"/>
        <v>17471.099999999999</v>
      </c>
      <c r="G40" s="3">
        <f t="shared" si="7"/>
        <v>9014</v>
      </c>
      <c r="H40" s="13">
        <f t="shared" si="8"/>
        <v>556.89999999999964</v>
      </c>
      <c r="I40" s="1"/>
      <c r="J40" s="1"/>
    </row>
    <row r="41" spans="1:10" ht="31.5" x14ac:dyDescent="0.25">
      <c r="A41" s="6"/>
      <c r="B41" s="5" t="s">
        <v>38</v>
      </c>
      <c r="C41" s="31">
        <v>0</v>
      </c>
      <c r="D41" s="31">
        <v>0</v>
      </c>
      <c r="E41" s="31">
        <v>0</v>
      </c>
      <c r="F41" s="37">
        <f t="shared" si="4"/>
        <v>0</v>
      </c>
      <c r="G41" s="13">
        <f t="shared" si="7"/>
        <v>0</v>
      </c>
      <c r="H41" s="13">
        <f t="shared" si="8"/>
        <v>0</v>
      </c>
      <c r="I41" s="1"/>
      <c r="J41" s="1"/>
    </row>
    <row r="42" spans="1:10" x14ac:dyDescent="0.25">
      <c r="A42" s="6"/>
      <c r="B42" s="5" t="s">
        <v>37</v>
      </c>
      <c r="C42" s="31">
        <v>0</v>
      </c>
      <c r="D42" s="31">
        <v>0</v>
      </c>
      <c r="E42" s="31">
        <v>0</v>
      </c>
      <c r="F42" s="37">
        <f t="shared" si="4"/>
        <v>0</v>
      </c>
      <c r="G42" s="13">
        <f t="shared" si="7"/>
        <v>0</v>
      </c>
      <c r="H42" s="13">
        <f t="shared" si="8"/>
        <v>0</v>
      </c>
      <c r="I42" s="1"/>
      <c r="J42" s="1"/>
    </row>
    <row r="43" spans="1:10" ht="25.5" customHeight="1" x14ac:dyDescent="0.25">
      <c r="A43" s="45" t="s">
        <v>51</v>
      </c>
      <c r="B43" s="46"/>
      <c r="C43" s="46"/>
      <c r="D43" s="46"/>
      <c r="E43" s="46"/>
      <c r="F43" s="46"/>
      <c r="G43" s="46"/>
      <c r="H43" s="47"/>
      <c r="I43" s="1"/>
      <c r="J43" s="1"/>
    </row>
    <row r="44" spans="1:10" ht="47.25" x14ac:dyDescent="0.25">
      <c r="A44" s="6" t="s">
        <v>50</v>
      </c>
      <c r="B44" s="5" t="s">
        <v>101</v>
      </c>
      <c r="C44" s="4">
        <f>C35+C20</f>
        <v>14835.8</v>
      </c>
      <c r="D44" s="4">
        <f>D35+D20</f>
        <v>11002</v>
      </c>
      <c r="E44" s="4">
        <f>E20+E35</f>
        <v>13048.099999999999</v>
      </c>
      <c r="F44" s="37">
        <f t="shared" si="4"/>
        <v>38885.899999999994</v>
      </c>
      <c r="G44" s="3">
        <f>E44-C44</f>
        <v>-1787.7000000000007</v>
      </c>
      <c r="H44" s="3">
        <f>E44-D44</f>
        <v>2046.0999999999985</v>
      </c>
      <c r="I44" s="1"/>
      <c r="J44" s="1"/>
    </row>
    <row r="45" spans="1:10" ht="31.5" x14ac:dyDescent="0.25">
      <c r="A45" s="6" t="s">
        <v>49</v>
      </c>
      <c r="B45" s="5" t="s">
        <v>48</v>
      </c>
      <c r="C45" s="31">
        <v>0</v>
      </c>
      <c r="D45" s="31">
        <v>0</v>
      </c>
      <c r="E45" s="31">
        <v>0</v>
      </c>
      <c r="F45" s="37">
        <f t="shared" si="4"/>
        <v>0</v>
      </c>
      <c r="G45" s="3">
        <f t="shared" ref="G45:G66" si="9">E45-C45</f>
        <v>0</v>
      </c>
      <c r="H45" s="3">
        <f t="shared" ref="H45:H66" si="10">E45-D45</f>
        <v>0</v>
      </c>
    </row>
    <row r="46" spans="1:10" ht="31.5" x14ac:dyDescent="0.25">
      <c r="A46" s="6" t="s">
        <v>47</v>
      </c>
      <c r="B46" s="5" t="s">
        <v>46</v>
      </c>
      <c r="C46" s="3">
        <f>C22</f>
        <v>964.3</v>
      </c>
      <c r="D46" s="3">
        <v>23.2</v>
      </c>
      <c r="E46" s="3">
        <v>448.2</v>
      </c>
      <c r="F46" s="37">
        <f t="shared" si="4"/>
        <v>1435.7</v>
      </c>
      <c r="G46" s="3">
        <f t="shared" si="9"/>
        <v>-516.09999999999991</v>
      </c>
      <c r="H46" s="3">
        <f t="shared" si="10"/>
        <v>425</v>
      </c>
    </row>
    <row r="47" spans="1:10" ht="31.5" x14ac:dyDescent="0.25">
      <c r="A47" s="6" t="s">
        <v>45</v>
      </c>
      <c r="B47" s="5" t="s">
        <v>44</v>
      </c>
      <c r="C47" s="31">
        <v>2042.7</v>
      </c>
      <c r="D47" s="7">
        <v>737.8</v>
      </c>
      <c r="E47" s="32">
        <v>1390.3</v>
      </c>
      <c r="F47" s="37">
        <f t="shared" si="4"/>
        <v>4170.8</v>
      </c>
      <c r="G47" s="3">
        <f t="shared" si="9"/>
        <v>-652.40000000000009</v>
      </c>
      <c r="H47" s="3">
        <f t="shared" si="10"/>
        <v>652.5</v>
      </c>
    </row>
    <row r="48" spans="1:10" ht="31.5" x14ac:dyDescent="0.25">
      <c r="A48" s="6" t="s">
        <v>43</v>
      </c>
      <c r="B48" s="5" t="s">
        <v>42</v>
      </c>
      <c r="C48" s="3">
        <v>4732</v>
      </c>
      <c r="D48" s="3">
        <v>1760.5</v>
      </c>
      <c r="E48" s="3">
        <v>2194.8000000000002</v>
      </c>
      <c r="F48" s="37">
        <f t="shared" si="4"/>
        <v>8687.2999999999993</v>
      </c>
      <c r="G48" s="3">
        <f t="shared" si="9"/>
        <v>-2537.1999999999998</v>
      </c>
      <c r="H48" s="3">
        <f t="shared" si="10"/>
        <v>434.30000000000018</v>
      </c>
    </row>
    <row r="49" spans="1:10" ht="31.5" x14ac:dyDescent="0.25">
      <c r="A49" s="6" t="s">
        <v>41</v>
      </c>
      <c r="B49" s="5" t="s">
        <v>40</v>
      </c>
      <c r="C49" s="3">
        <v>7096.8</v>
      </c>
      <c r="D49" s="3">
        <v>8480.5</v>
      </c>
      <c r="E49" s="3">
        <v>9014.7999999999993</v>
      </c>
      <c r="F49" s="37">
        <f t="shared" si="4"/>
        <v>24592.1</v>
      </c>
      <c r="G49" s="3">
        <f t="shared" si="9"/>
        <v>1917.9999999999991</v>
      </c>
      <c r="H49" s="3">
        <f t="shared" si="10"/>
        <v>534.29999999999927</v>
      </c>
    </row>
    <row r="50" spans="1:10" ht="31.5" x14ac:dyDescent="0.25">
      <c r="A50" s="6"/>
      <c r="B50" s="5" t="s">
        <v>39</v>
      </c>
      <c r="C50" s="31">
        <v>0</v>
      </c>
      <c r="D50" s="31">
        <v>0</v>
      </c>
      <c r="E50" s="31">
        <v>0</v>
      </c>
      <c r="F50" s="37">
        <f t="shared" si="4"/>
        <v>0</v>
      </c>
      <c r="G50" s="3">
        <f t="shared" si="9"/>
        <v>0</v>
      </c>
      <c r="H50" s="3">
        <f t="shared" si="10"/>
        <v>0</v>
      </c>
    </row>
    <row r="51" spans="1:10" ht="31.5" x14ac:dyDescent="0.25">
      <c r="A51" s="6"/>
      <c r="B51" s="5" t="s">
        <v>38</v>
      </c>
      <c r="C51" s="31">
        <v>0</v>
      </c>
      <c r="D51" s="31">
        <v>0</v>
      </c>
      <c r="E51" s="31">
        <v>0</v>
      </c>
      <c r="F51" s="37">
        <f t="shared" si="4"/>
        <v>0</v>
      </c>
      <c r="G51" s="3">
        <f t="shared" si="9"/>
        <v>0</v>
      </c>
      <c r="H51" s="3">
        <f t="shared" si="10"/>
        <v>0</v>
      </c>
    </row>
    <row r="52" spans="1:10" x14ac:dyDescent="0.25">
      <c r="A52" s="6"/>
      <c r="B52" s="5" t="s">
        <v>37</v>
      </c>
      <c r="C52" s="39">
        <v>0</v>
      </c>
      <c r="D52" s="39">
        <v>0</v>
      </c>
      <c r="E52" s="39">
        <v>0.8</v>
      </c>
      <c r="F52" s="10">
        <f t="shared" si="4"/>
        <v>0.8</v>
      </c>
      <c r="G52" s="3">
        <f t="shared" si="9"/>
        <v>0.8</v>
      </c>
      <c r="H52" s="3">
        <f t="shared" si="10"/>
        <v>0.8</v>
      </c>
    </row>
    <row r="53" spans="1:10" x14ac:dyDescent="0.25">
      <c r="A53" s="6" t="s">
        <v>36</v>
      </c>
      <c r="B53" s="5" t="s">
        <v>35</v>
      </c>
      <c r="C53" s="34">
        <v>7</v>
      </c>
      <c r="D53" s="34">
        <v>3</v>
      </c>
      <c r="E53" s="34">
        <v>8</v>
      </c>
      <c r="F53" s="10">
        <f t="shared" si="4"/>
        <v>18</v>
      </c>
      <c r="G53" s="30">
        <f t="shared" si="9"/>
        <v>1</v>
      </c>
      <c r="H53" s="30">
        <f t="shared" si="10"/>
        <v>5</v>
      </c>
    </row>
    <row r="54" spans="1:10" x14ac:dyDescent="0.25">
      <c r="A54" s="6" t="s">
        <v>34</v>
      </c>
      <c r="B54" s="5" t="s">
        <v>33</v>
      </c>
      <c r="C54" s="34">
        <v>7</v>
      </c>
      <c r="D54" s="34">
        <v>3</v>
      </c>
      <c r="E54" s="34">
        <v>8</v>
      </c>
      <c r="F54" s="10">
        <f t="shared" si="4"/>
        <v>18</v>
      </c>
      <c r="G54" s="30">
        <f t="shared" si="9"/>
        <v>1</v>
      </c>
      <c r="H54" s="30">
        <f t="shared" si="10"/>
        <v>5</v>
      </c>
    </row>
    <row r="55" spans="1:10" x14ac:dyDescent="0.25">
      <c r="A55" s="6" t="s">
        <v>32</v>
      </c>
      <c r="B55" s="5" t="s">
        <v>31</v>
      </c>
      <c r="C55" s="34">
        <v>0</v>
      </c>
      <c r="D55" s="34">
        <v>0</v>
      </c>
      <c r="E55" s="34">
        <v>0</v>
      </c>
      <c r="F55" s="10">
        <f t="shared" si="4"/>
        <v>0</v>
      </c>
      <c r="G55" s="30">
        <f t="shared" si="9"/>
        <v>0</v>
      </c>
      <c r="H55" s="30">
        <f t="shared" si="10"/>
        <v>0</v>
      </c>
    </row>
    <row r="56" spans="1:10" x14ac:dyDescent="0.25">
      <c r="A56" s="6" t="s">
        <v>30</v>
      </c>
      <c r="B56" s="5" t="s">
        <v>29</v>
      </c>
      <c r="C56" s="34">
        <v>0</v>
      </c>
      <c r="D56" s="34">
        <v>0</v>
      </c>
      <c r="E56" s="34">
        <v>0</v>
      </c>
      <c r="F56" s="10">
        <f t="shared" si="4"/>
        <v>0</v>
      </c>
      <c r="G56" s="30">
        <f t="shared" si="9"/>
        <v>0</v>
      </c>
      <c r="H56" s="30">
        <f t="shared" si="10"/>
        <v>0</v>
      </c>
    </row>
    <row r="57" spans="1:10" x14ac:dyDescent="0.25">
      <c r="A57" s="6" t="s">
        <v>28</v>
      </c>
      <c r="B57" s="5" t="s">
        <v>102</v>
      </c>
      <c r="C57" s="38">
        <v>135.19999999999999</v>
      </c>
      <c r="D57" s="38">
        <v>185.5</v>
      </c>
      <c r="E57" s="38">
        <v>23.2</v>
      </c>
      <c r="F57" s="37">
        <f t="shared" si="4"/>
        <v>343.9</v>
      </c>
      <c r="G57" s="3">
        <f t="shared" si="9"/>
        <v>-111.99999999999999</v>
      </c>
      <c r="H57" s="3">
        <f t="shared" si="10"/>
        <v>-162.30000000000001</v>
      </c>
    </row>
    <row r="58" spans="1:10" x14ac:dyDescent="0.25">
      <c r="A58" s="6" t="s">
        <v>27</v>
      </c>
      <c r="B58" s="5" t="s">
        <v>26</v>
      </c>
      <c r="C58" s="31">
        <v>30.1</v>
      </c>
      <c r="D58" s="31">
        <v>165.8</v>
      </c>
      <c r="E58" s="31">
        <v>23.2</v>
      </c>
      <c r="F58" s="37">
        <f t="shared" si="4"/>
        <v>219.1</v>
      </c>
      <c r="G58" s="3">
        <f t="shared" si="9"/>
        <v>-6.9000000000000021</v>
      </c>
      <c r="H58" s="3">
        <f t="shared" si="10"/>
        <v>-142.60000000000002</v>
      </c>
    </row>
    <row r="59" spans="1:10" x14ac:dyDescent="0.25">
      <c r="A59" s="6" t="s">
        <v>25</v>
      </c>
      <c r="B59" s="5" t="s">
        <v>24</v>
      </c>
      <c r="C59" s="31">
        <v>0</v>
      </c>
      <c r="D59" s="31">
        <v>0</v>
      </c>
      <c r="E59" s="31">
        <v>0</v>
      </c>
      <c r="F59" s="37">
        <f t="shared" si="4"/>
        <v>0</v>
      </c>
      <c r="G59" s="3">
        <f t="shared" si="9"/>
        <v>0</v>
      </c>
      <c r="H59" s="3">
        <f t="shared" si="10"/>
        <v>0</v>
      </c>
    </row>
    <row r="60" spans="1:10" x14ac:dyDescent="0.25">
      <c r="A60" s="6" t="s">
        <v>23</v>
      </c>
      <c r="B60" s="5" t="s">
        <v>22</v>
      </c>
      <c r="C60" s="31">
        <v>0</v>
      </c>
      <c r="D60" s="31">
        <v>0</v>
      </c>
      <c r="E60" s="31">
        <v>0</v>
      </c>
      <c r="F60" s="37">
        <f t="shared" si="4"/>
        <v>0</v>
      </c>
      <c r="G60" s="3">
        <f t="shared" si="9"/>
        <v>0</v>
      </c>
      <c r="H60" s="3">
        <f t="shared" si="10"/>
        <v>0</v>
      </c>
    </row>
    <row r="61" spans="1:10" ht="31.5" x14ac:dyDescent="0.25">
      <c r="A61" s="6" t="s">
        <v>21</v>
      </c>
      <c r="B61" s="5" t="s">
        <v>20</v>
      </c>
      <c r="C61" s="31">
        <v>0</v>
      </c>
      <c r="D61" s="31">
        <v>0</v>
      </c>
      <c r="E61" s="31">
        <v>0</v>
      </c>
      <c r="F61" s="37">
        <f t="shared" si="4"/>
        <v>0</v>
      </c>
      <c r="G61" s="3">
        <f t="shared" si="9"/>
        <v>0</v>
      </c>
      <c r="H61" s="3">
        <f t="shared" si="10"/>
        <v>0</v>
      </c>
    </row>
    <row r="62" spans="1:10" s="15" customFormat="1" ht="31.5" x14ac:dyDescent="0.25">
      <c r="A62" s="18" t="s">
        <v>19</v>
      </c>
      <c r="B62" s="17" t="s">
        <v>18</v>
      </c>
      <c r="C62" s="42">
        <v>0.9</v>
      </c>
      <c r="D62" s="42">
        <v>1.7</v>
      </c>
      <c r="E62" s="42">
        <f>E57*100/E44</f>
        <v>0.17780366490140329</v>
      </c>
      <c r="F62" s="41">
        <f>F57*100/F44</f>
        <v>0.88438225680773763</v>
      </c>
      <c r="G62" s="3">
        <v>31.8</v>
      </c>
      <c r="H62" s="3">
        <v>19.2</v>
      </c>
      <c r="I62" s="16"/>
      <c r="J62" s="16"/>
    </row>
    <row r="63" spans="1:10" x14ac:dyDescent="0.25">
      <c r="A63" s="6" t="s">
        <v>17</v>
      </c>
      <c r="B63" s="14" t="s">
        <v>16</v>
      </c>
      <c r="C63" s="21"/>
      <c r="D63" s="21"/>
      <c r="E63" s="21"/>
      <c r="F63" s="10"/>
      <c r="G63" s="3"/>
      <c r="H63" s="3"/>
    </row>
    <row r="64" spans="1:10" ht="31.5" x14ac:dyDescent="0.25">
      <c r="A64" s="6" t="s">
        <v>15</v>
      </c>
      <c r="B64" s="5" t="s">
        <v>14</v>
      </c>
      <c r="C64" s="7">
        <v>3</v>
      </c>
      <c r="D64" s="7">
        <v>2</v>
      </c>
      <c r="E64" s="7">
        <v>2</v>
      </c>
      <c r="F64" s="10">
        <f t="shared" si="4"/>
        <v>7</v>
      </c>
      <c r="G64" s="30">
        <f t="shared" si="9"/>
        <v>-1</v>
      </c>
      <c r="H64" s="30">
        <f t="shared" si="10"/>
        <v>0</v>
      </c>
      <c r="I64" s="1"/>
      <c r="J64" s="1"/>
    </row>
    <row r="65" spans="1:10" ht="31.5" x14ac:dyDescent="0.25">
      <c r="A65" s="6" t="s">
        <v>13</v>
      </c>
      <c r="B65" s="5" t="s">
        <v>99</v>
      </c>
      <c r="C65" s="7">
        <v>4</v>
      </c>
      <c r="D65" s="7">
        <v>3</v>
      </c>
      <c r="E65" s="7">
        <v>1</v>
      </c>
      <c r="F65" s="10">
        <f t="shared" si="4"/>
        <v>8</v>
      </c>
      <c r="G65" s="30">
        <f t="shared" si="9"/>
        <v>-3</v>
      </c>
      <c r="H65" s="30">
        <f t="shared" si="10"/>
        <v>-2</v>
      </c>
      <c r="I65" s="1"/>
      <c r="J65" s="1"/>
    </row>
    <row r="66" spans="1:10" ht="31.5" x14ac:dyDescent="0.25">
      <c r="A66" s="6" t="s">
        <v>12</v>
      </c>
      <c r="B66" s="5" t="s">
        <v>11</v>
      </c>
      <c r="C66" s="7">
        <v>0</v>
      </c>
      <c r="D66" s="7">
        <v>0</v>
      </c>
      <c r="E66" s="7">
        <v>0</v>
      </c>
      <c r="F66" s="10">
        <f t="shared" si="4"/>
        <v>0</v>
      </c>
      <c r="G66" s="30">
        <f t="shared" si="9"/>
        <v>0</v>
      </c>
      <c r="H66" s="30">
        <f t="shared" si="10"/>
        <v>0</v>
      </c>
      <c r="I66" s="1"/>
      <c r="J66" s="1"/>
    </row>
    <row r="67" spans="1:10" ht="27" customHeight="1" x14ac:dyDescent="0.25">
      <c r="A67" s="45" t="s">
        <v>10</v>
      </c>
      <c r="B67" s="46"/>
      <c r="C67" s="46"/>
      <c r="D67" s="46"/>
      <c r="E67" s="46"/>
      <c r="F67" s="46"/>
      <c r="G67" s="46"/>
      <c r="H67" s="47"/>
      <c r="I67" s="1"/>
      <c r="J67" s="1"/>
    </row>
    <row r="68" spans="1:10" ht="31.5" x14ac:dyDescent="0.25">
      <c r="A68" s="6" t="s">
        <v>9</v>
      </c>
      <c r="B68" s="5" t="s">
        <v>8</v>
      </c>
      <c r="C68" s="12">
        <v>0</v>
      </c>
      <c r="D68" s="11">
        <v>0</v>
      </c>
      <c r="E68" s="11">
        <v>0</v>
      </c>
      <c r="F68" s="10">
        <f>E68:E69+D68:D69+C68:C69</f>
        <v>0</v>
      </c>
      <c r="G68" s="13">
        <v>1</v>
      </c>
      <c r="H68" s="7">
        <v>1</v>
      </c>
      <c r="I68" s="1"/>
      <c r="J68" s="1"/>
    </row>
    <row r="69" spans="1:10" ht="141.75" customHeight="1" x14ac:dyDescent="0.25">
      <c r="A69" s="6" t="s">
        <v>7</v>
      </c>
      <c r="B69" s="5" t="s">
        <v>6</v>
      </c>
      <c r="C69" s="9" t="s">
        <v>105</v>
      </c>
      <c r="D69" s="9" t="s">
        <v>105</v>
      </c>
      <c r="E69" s="9" t="s">
        <v>111</v>
      </c>
      <c r="F69" s="8" t="s">
        <v>0</v>
      </c>
      <c r="G69" s="7" t="s">
        <v>0</v>
      </c>
      <c r="H69" s="7" t="s">
        <v>0</v>
      </c>
      <c r="I69" s="1"/>
      <c r="J69" s="1"/>
    </row>
    <row r="70" spans="1:10" ht="29.25" customHeight="1" x14ac:dyDescent="0.25">
      <c r="A70" s="45" t="s">
        <v>5</v>
      </c>
      <c r="B70" s="46"/>
      <c r="C70" s="46"/>
      <c r="D70" s="46"/>
      <c r="E70" s="46"/>
      <c r="F70" s="46"/>
      <c r="G70" s="46"/>
      <c r="H70" s="47"/>
      <c r="I70" s="1"/>
      <c r="J70" s="1"/>
    </row>
    <row r="71" spans="1:10" ht="31.5" x14ac:dyDescent="0.25">
      <c r="A71" s="6" t="s">
        <v>4</v>
      </c>
      <c r="B71" s="5" t="s">
        <v>3</v>
      </c>
      <c r="C71" s="32">
        <v>2775</v>
      </c>
      <c r="D71" s="32">
        <v>3296.7</v>
      </c>
      <c r="E71" s="32">
        <v>4034.1</v>
      </c>
      <c r="F71" s="37">
        <f t="shared" ref="F71" si="11">C71+D71+E71</f>
        <v>10105.799999999999</v>
      </c>
      <c r="G71" s="3">
        <f>E71-C71</f>
        <v>1259.0999999999999</v>
      </c>
      <c r="H71" s="3">
        <f>E71-D71</f>
        <v>737.40000000000009</v>
      </c>
      <c r="I71" s="1"/>
      <c r="J71" s="1"/>
    </row>
    <row r="72" spans="1:10" ht="47.25" x14ac:dyDescent="0.25">
      <c r="A72" s="6" t="s">
        <v>2</v>
      </c>
      <c r="B72" s="5" t="s">
        <v>1</v>
      </c>
      <c r="C72" s="32">
        <v>3052</v>
      </c>
      <c r="D72" s="32">
        <v>3328.9</v>
      </c>
      <c r="E72" s="32">
        <v>4191.2</v>
      </c>
      <c r="F72" s="33" t="s">
        <v>0</v>
      </c>
      <c r="G72" s="3">
        <f>E72-C72</f>
        <v>1139.1999999999998</v>
      </c>
      <c r="H72" s="3">
        <f>E72-D72</f>
        <v>862.29999999999973</v>
      </c>
      <c r="I72" s="1"/>
      <c r="J72" s="1"/>
    </row>
    <row r="73" spans="1:10" x14ac:dyDescent="0.25">
      <c r="B73" s="2" t="s">
        <v>112</v>
      </c>
    </row>
  </sheetData>
  <mergeCells count="15">
    <mergeCell ref="A1:H1"/>
    <mergeCell ref="F3:F4"/>
    <mergeCell ref="G3:H3"/>
    <mergeCell ref="A3:A4"/>
    <mergeCell ref="B3:B4"/>
    <mergeCell ref="C3:C4"/>
    <mergeCell ref="D3:D4"/>
    <mergeCell ref="E3:E4"/>
    <mergeCell ref="A67:H67"/>
    <mergeCell ref="A70:H70"/>
    <mergeCell ref="A5:H5"/>
    <mergeCell ref="A9:H9"/>
    <mergeCell ref="A19:H19"/>
    <mergeCell ref="A30:H30"/>
    <mergeCell ref="A43:H43"/>
  </mergeCells>
  <pageMargins left="0.39370078740157483" right="0.11811023622047245" top="0.74803149606299213" bottom="0.47244094488188981" header="0.31496062992125984" footer="0.15748031496062992"/>
  <pageSetup paperSize="9" scale="59" fitToHeight="3" orientation="portrait" r:id="rId1"/>
  <headerFooter>
    <oddHeader>&amp;R&amp;"Times New Roman,обычный"Приложение № 1 
к Отчёту за 2025 год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осн показ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2026-05-14T07:51:52Z</dcterms:modified>
</cp:coreProperties>
</file>